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99" documentId="8_{B9D111F0-A453-4F61-A341-6CD39889276C}" xr6:coauthVersionLast="45" xr6:coauthVersionMax="45" xr10:uidLastSave="{59B0A2E3-F261-47AD-B8B7-5F3F3C1318C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51" i="1" l="1"/>
  <c r="E50" i="1" s="1"/>
  <c r="D51" i="1"/>
  <c r="D50" i="1" s="1"/>
  <c r="D44" i="1"/>
  <c r="D43" i="1" s="1"/>
  <c r="D42" i="1" s="1"/>
  <c r="E43" i="1"/>
  <c r="E42" i="1"/>
  <c r="E38" i="1"/>
  <c r="D38" i="1"/>
  <c r="E34" i="1"/>
  <c r="D34" i="1"/>
  <c r="E29" i="1"/>
  <c r="D29" i="1"/>
  <c r="E21" i="1"/>
  <c r="E14" i="1" s="1"/>
  <c r="D21" i="1"/>
  <c r="D16" i="1"/>
  <c r="D14" i="1" s="1"/>
  <c r="E7" i="1"/>
  <c r="D7" i="1"/>
  <c r="E4" i="1"/>
  <c r="D4" i="1"/>
  <c r="E3" i="1" l="1"/>
  <c r="E26" i="1" s="1"/>
  <c r="D28" i="1"/>
  <c r="D57" i="1" s="1"/>
  <c r="D3" i="1"/>
  <c r="D26" i="1" s="1"/>
  <c r="E28" i="1"/>
  <c r="E57" i="1" s="1"/>
</calcChain>
</file>

<file path=xl/sharedStrings.xml><?xml version="1.0" encoding="utf-8"?>
<sst xmlns="http://schemas.openxmlformats.org/spreadsheetml/2006/main" count="80" uniqueCount="67">
  <si>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</si>
  <si>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</si>
  <si>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</si>
  <si>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</si>
  <si>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</si>
  <si>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</si>
  <si>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</si>
  <si>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</si>
  <si>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 oversikt balanse</t>
  </si>
  <si>
    <t>Note</t>
  </si>
  <si>
    <t>3. Utlån</t>
  </si>
  <si>
    <t>3. Premieavvik</t>
  </si>
  <si>
    <t>1. Disposisjonsfond</t>
  </si>
  <si>
    <t>2. Bundne driftsfond</t>
  </si>
  <si>
    <t>2. Bundne investeringsfond</t>
  </si>
  <si>
    <t>1. Kapitalkonto</t>
  </si>
  <si>
    <t>D. Langsiktig gjeld</t>
  </si>
  <si>
    <t>I. Lån</t>
  </si>
  <si>
    <t>2. Obligasjonslån</t>
  </si>
  <si>
    <t>3. Sertifikatlån</t>
  </si>
  <si>
    <t xml:space="preserve">4. Konsernintern langsiktig gjeld </t>
  </si>
  <si>
    <t>E. Kortsiktig gjeld</t>
  </si>
  <si>
    <t>I. Kortsiktig gjeld</t>
  </si>
  <si>
    <t>1. Leverandørgjeld</t>
  </si>
  <si>
    <t>2. Likviditetslån</t>
  </si>
  <si>
    <t>5. Premieavvik</t>
  </si>
  <si>
    <t>F. Memoriakonti</t>
  </si>
  <si>
    <t>II. Andre memoriakonti</t>
  </si>
  <si>
    <t>III. Motkonto for memoriakontiene</t>
  </si>
  <si>
    <t>A. Anleggsmidlar</t>
  </si>
  <si>
    <t>I. Varige driftsmiddel</t>
  </si>
  <si>
    <t>1. Faste eigedommar og anlegg</t>
  </si>
  <si>
    <t>2. Utstyr, maskiner og transportmiddel</t>
  </si>
  <si>
    <t>II. Finansielle anleggsmidlar</t>
  </si>
  <si>
    <t>1. Aksjar og delar</t>
  </si>
  <si>
    <t>2. Obligasjonar</t>
  </si>
  <si>
    <t xml:space="preserve">4. Konserninterne langsiktige fordringar </t>
  </si>
  <si>
    <t>III. Immaterielle eigedelar</t>
  </si>
  <si>
    <t>IV. Pensjonsmiddel</t>
  </si>
  <si>
    <t>B. Omløpsmiddel</t>
  </si>
  <si>
    <t>I. Bankinnskot og kontantar</t>
  </si>
  <si>
    <t>II. Finansielle omløpsmiddel</t>
  </si>
  <si>
    <t>3. Sertifikat</t>
  </si>
  <si>
    <t>4. Derivat</t>
  </si>
  <si>
    <t>III. Kortsiktige fordringar</t>
  </si>
  <si>
    <t>1. Kundefordringar</t>
  </si>
  <si>
    <t>2. Andre kortsiktige fordringar</t>
  </si>
  <si>
    <t xml:space="preserve">4. Konserninterne kortsiktige fordringar </t>
  </si>
  <si>
    <t>Sum eigedelar</t>
  </si>
  <si>
    <t>EIGENKAPITAL OG GJELD</t>
  </si>
  <si>
    <t>C. Eigenkapital</t>
  </si>
  <si>
    <t>I. Eigenkapital drift</t>
  </si>
  <si>
    <t>3. Meirforbruk i driftsrekneskapen</t>
  </si>
  <si>
    <t>4. Mindreforbruk i driftsrekneskapen</t>
  </si>
  <si>
    <t>II. Eigenkapital investering</t>
  </si>
  <si>
    <t>1. Ubunde investeringsfond</t>
  </si>
  <si>
    <t>3. Udekt utgjorde i investeringsrekneskapen</t>
  </si>
  <si>
    <t>III. Annan eigenkapital</t>
  </si>
  <si>
    <t>2. Prinsippendringar som påverkar arbeidskapitalen drift</t>
  </si>
  <si>
    <t>3. Prinsippendringar som påverkar arbeidskapitalen investering</t>
  </si>
  <si>
    <t>1. Gjeld til kredittinstitusjonar</t>
  </si>
  <si>
    <t xml:space="preserve">5. Anna langsiktig gjeld </t>
  </si>
  <si>
    <t>II. Pensjonsforplikting</t>
  </si>
  <si>
    <t>3. Derivat</t>
  </si>
  <si>
    <t>4. Anna kortsiktig gjeld</t>
  </si>
  <si>
    <t>Sum eigenkapital og gjeld</t>
  </si>
  <si>
    <t>I. Ubrukte lånemiddel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</si>
</sst>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6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14" fontId="4" fillId="4" borderId="1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6" fillId="0" borderId="0" xfId="2" applyNumberFormat="1" applyFont="1" applyBorder="1" applyAlignment="1" applyProtection="1">
      <alignment horizontal="right"/>
      <protection locked="0"/>
    </xf>
    <xf numFmtId="166" fontId="6" fillId="0" borderId="0" xfId="2" applyNumberFormat="1" applyFont="1" applyFill="1" applyBorder="1" applyAlignment="1" applyProtection="1">
      <alignment horizontal="right"/>
      <protection locked="0"/>
    </xf>
    <xf numFmtId="166" fontId="6" fillId="0" borderId="0" xfId="2" applyNumberFormat="1" applyFont="1" applyFill="1" applyAlignment="1" applyProtection="1">
      <alignment horizontal="right"/>
      <protection locked="0"/>
    </xf>
    <xf numFmtId="166" fontId="5" fillId="5" borderId="2" xfId="2" applyNumberFormat="1" applyFont="1" applyFill="1" applyBorder="1" applyAlignment="1" applyProtection="1">
      <alignment horizontal="right"/>
      <protection locked="0"/>
    </xf>
    <xf numFmtId="166" fontId="6" fillId="0" borderId="0" xfId="2" applyNumberFormat="1" applyFont="1" applyAlignment="1" applyProtection="1">
      <alignment horizontal="right"/>
      <protection locked="0"/>
    </xf>
    <xf numFmtId="166" fontId="5" fillId="0" borderId="0" xfId="2" applyNumberFormat="1" applyFont="1" applyFill="1" applyBorder="1" applyAlignment="1" applyProtection="1">
      <alignment horizontal="right"/>
      <protection locked="0"/>
    </xf>
    <xf numFmtId="166" fontId="5" fillId="0" borderId="0" xfId="2" applyNumberFormat="1" applyFont="1" applyAlignment="1" applyProtection="1">
      <alignment horizontal="right"/>
      <protection locked="0"/>
    </xf>
    <xf numFmtId="166" fontId="5" fillId="4" borderId="2" xfId="2" applyNumberFormat="1" applyFont="1" applyFill="1" applyBorder="1" applyAlignment="1" applyProtection="1">
      <alignment horizontal="right"/>
      <protection locked="0"/>
    </xf>
    <xf numFmtId="166" fontId="5" fillId="0" borderId="0" xfId="2" applyNumberFormat="1" applyFont="1" applyFill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topLeftCell="A40" workbookViewId="0">
      <selection activeCell="H59" sqref="H5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5" t="s">
        <v>9</v>
      </c>
      <c r="D2" s="6">
        <v>44196</v>
      </c>
      <c r="E2" s="6">
        <v>43831</v>
      </c>
    </row>
    <row r="3" spans="1:5" x14ac:dyDescent="0.25">
      <c r="A3" s="2" t="s">
        <v>0</v>
      </c>
      <c r="B3" s="7" t="s">
        <v>29</v>
      </c>
      <c r="C3" s="9"/>
      <c r="D3" s="13">
        <f>D4+D7+D12+D13</f>
        <v>31531231.786189999</v>
      </c>
      <c r="E3" s="13">
        <f>E4+E7+E12+E13</f>
        <v>30632055.120530002</v>
      </c>
    </row>
    <row r="4" spans="1:5" x14ac:dyDescent="0.25">
      <c r="B4" s="10" t="s">
        <v>30</v>
      </c>
      <c r="C4" s="8">
        <v>4</v>
      </c>
      <c r="D4" s="14">
        <f>D5+D6</f>
        <v>15605332.143959999</v>
      </c>
      <c r="E4" s="14">
        <f>E5+E6</f>
        <v>15619080.439939998</v>
      </c>
    </row>
    <row r="5" spans="1:5" x14ac:dyDescent="0.25">
      <c r="B5" s="10" t="s">
        <v>31</v>
      </c>
      <c r="C5" s="8">
        <v>4.18</v>
      </c>
      <c r="D5" s="14">
        <v>14811111.45747</v>
      </c>
      <c r="E5" s="14">
        <v>14855522.358409999</v>
      </c>
    </row>
    <row r="6" spans="1:5" x14ac:dyDescent="0.25">
      <c r="B6" s="10" t="s">
        <v>32</v>
      </c>
      <c r="C6" s="8">
        <v>4</v>
      </c>
      <c r="D6" s="14">
        <v>794220.68648999999</v>
      </c>
      <c r="E6" s="14">
        <v>763558.08152999997</v>
      </c>
    </row>
    <row r="7" spans="1:5" x14ac:dyDescent="0.25">
      <c r="B7" s="10" t="s">
        <v>33</v>
      </c>
      <c r="C7" s="8"/>
      <c r="D7" s="14">
        <f>D8+D9+D10+D11</f>
        <v>4976999.6109600002</v>
      </c>
      <c r="E7" s="14">
        <f>E8+E9+E10+E11</f>
        <v>4719567.7234199997</v>
      </c>
    </row>
    <row r="8" spans="1:5" x14ac:dyDescent="0.25">
      <c r="B8" s="10" t="s">
        <v>34</v>
      </c>
      <c r="C8" s="8">
        <v>5</v>
      </c>
      <c r="D8" s="14">
        <v>962051.21661999996</v>
      </c>
      <c r="E8" s="14">
        <v>935962.62861999997</v>
      </c>
    </row>
    <row r="9" spans="1:5" x14ac:dyDescent="0.25">
      <c r="B9" s="10" t="s">
        <v>35</v>
      </c>
      <c r="C9" s="8"/>
      <c r="D9" s="14">
        <v>0</v>
      </c>
      <c r="E9" s="14">
        <v>0</v>
      </c>
    </row>
    <row r="10" spans="1:5" x14ac:dyDescent="0.25">
      <c r="B10" s="10" t="s">
        <v>10</v>
      </c>
      <c r="C10" s="8">
        <v>6</v>
      </c>
      <c r="D10" s="14">
        <v>3125869.3943400001</v>
      </c>
      <c r="E10" s="14">
        <v>2934512.4488399997</v>
      </c>
    </row>
    <row r="11" spans="1:5" x14ac:dyDescent="0.25">
      <c r="B11" s="10" t="s">
        <v>36</v>
      </c>
      <c r="C11" s="8">
        <v>6.23</v>
      </c>
      <c r="D11" s="15">
        <v>889079</v>
      </c>
      <c r="E11" s="14">
        <v>849092.64595999988</v>
      </c>
    </row>
    <row r="12" spans="1:5" x14ac:dyDescent="0.25">
      <c r="B12" s="10" t="s">
        <v>37</v>
      </c>
      <c r="C12" s="8"/>
      <c r="D12" s="14">
        <v>0</v>
      </c>
      <c r="E12" s="14">
        <v>0</v>
      </c>
    </row>
    <row r="13" spans="1:5" x14ac:dyDescent="0.25">
      <c r="B13" s="10" t="s">
        <v>38</v>
      </c>
      <c r="C13" s="8">
        <v>11</v>
      </c>
      <c r="D13" s="14">
        <v>10948900.031270001</v>
      </c>
      <c r="E13" s="14">
        <v>10293406.95717</v>
      </c>
    </row>
    <row r="14" spans="1:5" x14ac:dyDescent="0.25">
      <c r="A14" s="2" t="s">
        <v>0</v>
      </c>
      <c r="B14" s="7" t="s">
        <v>39</v>
      </c>
      <c r="C14" s="9">
        <v>1</v>
      </c>
      <c r="D14" s="13">
        <f>D15+D16+D21</f>
        <v>3837973.0337699996</v>
      </c>
      <c r="E14" s="13">
        <f>E15+E16+E21</f>
        <v>3783226.29745</v>
      </c>
    </row>
    <row r="15" spans="1:5" x14ac:dyDescent="0.25">
      <c r="B15" s="10" t="s">
        <v>40</v>
      </c>
      <c r="C15" s="8"/>
      <c r="D15" s="14">
        <v>2068222.7999</v>
      </c>
      <c r="E15" s="14">
        <v>2022850.7175400001</v>
      </c>
    </row>
    <row r="16" spans="1:5" x14ac:dyDescent="0.25">
      <c r="B16" s="10" t="s">
        <v>41</v>
      </c>
      <c r="C16" s="8">
        <v>7</v>
      </c>
      <c r="D16" s="14">
        <f>D17+D18+D19+D20</f>
        <v>568024.39763000002</v>
      </c>
      <c r="E16" s="14">
        <v>548592.15862</v>
      </c>
    </row>
    <row r="17" spans="1:5" x14ac:dyDescent="0.25">
      <c r="B17" s="10" t="s">
        <v>34</v>
      </c>
      <c r="C17" s="8"/>
      <c r="D17" s="14">
        <v>0</v>
      </c>
      <c r="E17" s="14">
        <v>0</v>
      </c>
    </row>
    <row r="18" spans="1:5" x14ac:dyDescent="0.25">
      <c r="B18" s="10" t="s">
        <v>35</v>
      </c>
      <c r="C18" s="8">
        <v>7</v>
      </c>
      <c r="D18" s="14">
        <v>568024.39763000002</v>
      </c>
      <c r="E18" s="14">
        <v>548592.15862</v>
      </c>
    </row>
    <row r="19" spans="1:5" x14ac:dyDescent="0.25">
      <c r="B19" s="10" t="s">
        <v>42</v>
      </c>
      <c r="C19" s="8"/>
      <c r="D19" s="14">
        <v>0</v>
      </c>
      <c r="E19" s="14">
        <v>0</v>
      </c>
    </row>
    <row r="20" spans="1:5" x14ac:dyDescent="0.25">
      <c r="B20" s="10" t="s">
        <v>43</v>
      </c>
      <c r="C20" s="8"/>
      <c r="D20" s="14">
        <v>0</v>
      </c>
      <c r="E20" s="14">
        <v>0</v>
      </c>
    </row>
    <row r="21" spans="1:5" x14ac:dyDescent="0.25">
      <c r="B21" s="10" t="s">
        <v>44</v>
      </c>
      <c r="C21" s="8"/>
      <c r="D21" s="14">
        <f>D22+D23+D24+D25</f>
        <v>1201725.8362399999</v>
      </c>
      <c r="E21" s="14">
        <f>E22+E23+E24+E25</f>
        <v>1211783.42129</v>
      </c>
    </row>
    <row r="22" spans="1:5" x14ac:dyDescent="0.25">
      <c r="B22" s="10" t="s">
        <v>45</v>
      </c>
      <c r="C22" s="8">
        <v>22</v>
      </c>
      <c r="D22" s="14">
        <v>149568.21398</v>
      </c>
      <c r="E22" s="14">
        <v>182156.07093999998</v>
      </c>
    </row>
    <row r="23" spans="1:5" x14ac:dyDescent="0.25">
      <c r="B23" s="10" t="s">
        <v>46</v>
      </c>
      <c r="C23" s="8">
        <v>22</v>
      </c>
      <c r="D23" s="14">
        <v>482251.20223</v>
      </c>
      <c r="E23" s="14">
        <v>469278.52812000003</v>
      </c>
    </row>
    <row r="24" spans="1:5" x14ac:dyDescent="0.25">
      <c r="B24" s="10" t="s">
        <v>11</v>
      </c>
      <c r="C24" s="8">
        <v>11.22</v>
      </c>
      <c r="D24" s="14">
        <v>527112.42002999992</v>
      </c>
      <c r="E24" s="14">
        <v>560054.41197999998</v>
      </c>
    </row>
    <row r="25" spans="1:5" x14ac:dyDescent="0.25">
      <c r="B25" s="10" t="s">
        <v>47</v>
      </c>
      <c r="C25" s="8">
        <v>22.23</v>
      </c>
      <c r="D25" s="16">
        <v>42794</v>
      </c>
      <c r="E25" s="14">
        <v>294.41025000000002</v>
      </c>
    </row>
    <row r="26" spans="1:5" x14ac:dyDescent="0.25">
      <c r="A26" s="2" t="s">
        <v>1</v>
      </c>
      <c r="B26" s="11" t="s">
        <v>48</v>
      </c>
      <c r="C26" s="12"/>
      <c r="D26" s="17">
        <f>D3+D14</f>
        <v>35369204.819959998</v>
      </c>
      <c r="E26" s="17">
        <f>E3+E14</f>
        <v>34415281.41798</v>
      </c>
    </row>
    <row r="27" spans="1:5" x14ac:dyDescent="0.25">
      <c r="A27" s="2" t="s">
        <v>0</v>
      </c>
      <c r="B27" s="7" t="s">
        <v>49</v>
      </c>
      <c r="C27" s="8"/>
      <c r="D27" s="18"/>
      <c r="E27" s="14"/>
    </row>
    <row r="28" spans="1:5" x14ac:dyDescent="0.25">
      <c r="A28" s="2" t="s">
        <v>0</v>
      </c>
      <c r="B28" s="7" t="s">
        <v>50</v>
      </c>
      <c r="C28" s="9"/>
      <c r="D28" s="13">
        <f>D29+D34+D38</f>
        <v>12361456.363020001</v>
      </c>
      <c r="E28" s="13">
        <f>E29+E34</f>
        <v>1382593.9692299997</v>
      </c>
    </row>
    <row r="29" spans="1:5" x14ac:dyDescent="0.25">
      <c r="B29" s="10" t="s">
        <v>51</v>
      </c>
      <c r="C29" s="8"/>
      <c r="D29" s="14">
        <f>D30+D31+D32+D33</f>
        <v>1294599.6171200001</v>
      </c>
      <c r="E29" s="14">
        <f>E30+E31+E32+E33</f>
        <v>1099009.6350599998</v>
      </c>
    </row>
    <row r="30" spans="1:5" x14ac:dyDescent="0.25">
      <c r="B30" s="10" t="s">
        <v>12</v>
      </c>
      <c r="C30" s="8"/>
      <c r="D30" s="14">
        <v>1058645.7830700001</v>
      </c>
      <c r="E30" s="14">
        <v>796509.44815999991</v>
      </c>
    </row>
    <row r="31" spans="1:5" x14ac:dyDescent="0.25">
      <c r="B31" s="10" t="s">
        <v>13</v>
      </c>
      <c r="C31" s="8">
        <v>13.14</v>
      </c>
      <c r="D31" s="14">
        <v>235953.83405</v>
      </c>
      <c r="E31" s="14">
        <v>134575.87411</v>
      </c>
    </row>
    <row r="32" spans="1:5" x14ac:dyDescent="0.25">
      <c r="B32" s="10" t="s">
        <v>52</v>
      </c>
      <c r="C32" s="8">
        <v>24</v>
      </c>
      <c r="D32" s="14">
        <v>0</v>
      </c>
      <c r="E32" s="14">
        <v>0</v>
      </c>
    </row>
    <row r="33" spans="1:5" x14ac:dyDescent="0.25">
      <c r="B33" s="10" t="s">
        <v>53</v>
      </c>
      <c r="C33" s="8">
        <v>24</v>
      </c>
      <c r="D33" s="14">
        <v>0</v>
      </c>
      <c r="E33" s="14">
        <v>167924.31279</v>
      </c>
    </row>
    <row r="34" spans="1:5" x14ac:dyDescent="0.25">
      <c r="B34" s="10" t="s">
        <v>54</v>
      </c>
      <c r="C34" s="8"/>
      <c r="D34" s="14">
        <f>D35+D36+D37</f>
        <v>323728.99565</v>
      </c>
      <c r="E34" s="14">
        <f>E35+E36</f>
        <v>283584.33416999999</v>
      </c>
    </row>
    <row r="35" spans="1:5" x14ac:dyDescent="0.25">
      <c r="B35" s="10" t="s">
        <v>55</v>
      </c>
      <c r="C35" s="8"/>
      <c r="D35" s="14">
        <v>274619.70332999999</v>
      </c>
      <c r="E35" s="14">
        <v>231767.22774</v>
      </c>
    </row>
    <row r="36" spans="1:5" x14ac:dyDescent="0.25">
      <c r="B36" s="10" t="s">
        <v>14</v>
      </c>
      <c r="C36" s="8">
        <v>13</v>
      </c>
      <c r="D36" s="14">
        <v>49109.29232</v>
      </c>
      <c r="E36" s="14">
        <v>51817.10643</v>
      </c>
    </row>
    <row r="37" spans="1:5" x14ac:dyDescent="0.25">
      <c r="B37" s="10" t="s">
        <v>56</v>
      </c>
      <c r="C37" s="8">
        <v>24</v>
      </c>
      <c r="D37" s="14">
        <v>0</v>
      </c>
      <c r="E37" s="14">
        <v>0</v>
      </c>
    </row>
    <row r="38" spans="1:5" x14ac:dyDescent="0.25">
      <c r="A38" s="2" t="s">
        <v>0</v>
      </c>
      <c r="B38" s="7" t="s">
        <v>57</v>
      </c>
      <c r="C38" s="9"/>
      <c r="D38" s="13">
        <f>D39+D40+D41</f>
        <v>10743127.750250001</v>
      </c>
      <c r="E38" s="13">
        <f>E39+E40</f>
        <v>9744718.4850100037</v>
      </c>
    </row>
    <row r="39" spans="1:5" x14ac:dyDescent="0.25">
      <c r="B39" s="10" t="s">
        <v>15</v>
      </c>
      <c r="C39" s="8">
        <v>2</v>
      </c>
      <c r="D39" s="15">
        <v>10785579.07525</v>
      </c>
      <c r="E39" s="14">
        <v>9787169.8100100029</v>
      </c>
    </row>
    <row r="40" spans="1:5" x14ac:dyDescent="0.25">
      <c r="B40" s="10" t="s">
        <v>58</v>
      </c>
      <c r="C40" s="8">
        <v>3</v>
      </c>
      <c r="D40" s="15">
        <v>-42451.324999999997</v>
      </c>
      <c r="E40" s="14">
        <v>-42451.324999999997</v>
      </c>
    </row>
    <row r="41" spans="1:5" x14ac:dyDescent="0.25">
      <c r="B41" s="10" t="s">
        <v>59</v>
      </c>
      <c r="C41" s="8">
        <v>3</v>
      </c>
      <c r="D41" s="15">
        <v>0</v>
      </c>
      <c r="E41" s="14">
        <v>0</v>
      </c>
    </row>
    <row r="42" spans="1:5" x14ac:dyDescent="0.25">
      <c r="A42" s="2" t="s">
        <v>0</v>
      </c>
      <c r="B42" s="7" t="s">
        <v>16</v>
      </c>
      <c r="C42" s="8"/>
      <c r="D42" s="19">
        <f>D43+D49</f>
        <v>21217276.880169999</v>
      </c>
      <c r="E42" s="13">
        <f>E43+E49</f>
        <v>21484630.200400002</v>
      </c>
    </row>
    <row r="43" spans="1:5" x14ac:dyDescent="0.25">
      <c r="B43" s="10" t="s">
        <v>17</v>
      </c>
      <c r="C43" s="8">
        <v>9.23</v>
      </c>
      <c r="D43" s="15">
        <f>D44+D45+D47</f>
        <v>9896620.8780199997</v>
      </c>
      <c r="E43" s="14">
        <f>E44+E45+E46+E47+E48</f>
        <v>9648716.8781000003</v>
      </c>
    </row>
    <row r="44" spans="1:5" x14ac:dyDescent="0.25">
      <c r="B44" s="10" t="s">
        <v>60</v>
      </c>
      <c r="C44" s="8"/>
      <c r="D44" s="15">
        <f>2966620.87802-64000</f>
        <v>2902620.8780200002</v>
      </c>
      <c r="E44" s="14">
        <v>3652916.8780999999</v>
      </c>
    </row>
    <row r="45" spans="1:5" x14ac:dyDescent="0.25">
      <c r="B45" s="10" t="s">
        <v>18</v>
      </c>
      <c r="C45" s="8"/>
      <c r="D45" s="15">
        <v>6930000</v>
      </c>
      <c r="E45" s="14">
        <v>5930000</v>
      </c>
    </row>
    <row r="46" spans="1:5" x14ac:dyDescent="0.25">
      <c r="B46" s="10" t="s">
        <v>19</v>
      </c>
      <c r="C46" s="9"/>
      <c r="D46" s="15">
        <v>0</v>
      </c>
      <c r="E46" s="13">
        <v>0</v>
      </c>
    </row>
    <row r="47" spans="1:5" x14ac:dyDescent="0.25">
      <c r="B47" s="10" t="s">
        <v>20</v>
      </c>
      <c r="C47" s="8">
        <v>9.23</v>
      </c>
      <c r="D47" s="15">
        <v>64000</v>
      </c>
      <c r="E47" s="14">
        <v>64000</v>
      </c>
    </row>
    <row r="48" spans="1:5" x14ac:dyDescent="0.25">
      <c r="B48" s="10" t="s">
        <v>61</v>
      </c>
      <c r="C48" s="9"/>
      <c r="D48" s="15">
        <v>0</v>
      </c>
      <c r="E48" s="14">
        <v>1800</v>
      </c>
    </row>
    <row r="49" spans="1:5" x14ac:dyDescent="0.25">
      <c r="B49" s="10" t="s">
        <v>62</v>
      </c>
      <c r="C49" s="8">
        <v>11</v>
      </c>
      <c r="D49" s="15">
        <v>11320656.002149999</v>
      </c>
      <c r="E49" s="14">
        <v>11835913.3223</v>
      </c>
    </row>
    <row r="50" spans="1:5" x14ac:dyDescent="0.25">
      <c r="A50" s="2" t="s">
        <v>0</v>
      </c>
      <c r="B50" s="7" t="s">
        <v>21</v>
      </c>
      <c r="C50" s="9">
        <v>1</v>
      </c>
      <c r="D50" s="19">
        <f>D51</f>
        <v>1790471.5764599999</v>
      </c>
      <c r="E50" s="20">
        <f>E51</f>
        <v>1803338.7630299996</v>
      </c>
    </row>
    <row r="51" spans="1:5" x14ac:dyDescent="0.25">
      <c r="B51" s="10" t="s">
        <v>22</v>
      </c>
      <c r="C51" s="8"/>
      <c r="D51" s="16">
        <f>D52+D55</f>
        <v>1790471.5764599999</v>
      </c>
      <c r="E51" s="18">
        <f>E52+E53+E54+E55+E56</f>
        <v>1803338.7630299996</v>
      </c>
    </row>
    <row r="52" spans="1:5" x14ac:dyDescent="0.25">
      <c r="B52" s="10" t="s">
        <v>23</v>
      </c>
      <c r="C52" s="8"/>
      <c r="D52" s="16">
        <v>443920.52335999999</v>
      </c>
      <c r="E52" s="18">
        <v>456528.91733999999</v>
      </c>
    </row>
    <row r="53" spans="1:5" x14ac:dyDescent="0.25">
      <c r="B53" s="10" t="s">
        <v>24</v>
      </c>
      <c r="C53" s="8"/>
      <c r="D53" s="16">
        <v>0</v>
      </c>
      <c r="E53" s="18">
        <v>0</v>
      </c>
    </row>
    <row r="54" spans="1:5" x14ac:dyDescent="0.25">
      <c r="B54" s="10" t="s">
        <v>63</v>
      </c>
      <c r="C54" s="8"/>
      <c r="D54" s="16">
        <v>0</v>
      </c>
      <c r="E54" s="18">
        <v>0</v>
      </c>
    </row>
    <row r="55" spans="1:5" x14ac:dyDescent="0.25">
      <c r="B55" s="10" t="s">
        <v>64</v>
      </c>
      <c r="C55" s="8"/>
      <c r="D55" s="16">
        <v>1346551.0530999999</v>
      </c>
      <c r="E55" s="18">
        <v>1346809.8456899996</v>
      </c>
    </row>
    <row r="56" spans="1:5" x14ac:dyDescent="0.25">
      <c r="B56" s="10" t="s">
        <v>25</v>
      </c>
      <c r="C56" s="8"/>
      <c r="D56" s="16">
        <v>0</v>
      </c>
      <c r="E56" s="18">
        <v>0</v>
      </c>
    </row>
    <row r="57" spans="1:5" x14ac:dyDescent="0.25">
      <c r="A57" s="2" t="s">
        <v>1</v>
      </c>
      <c r="B57" s="11" t="s">
        <v>65</v>
      </c>
      <c r="C57" s="12"/>
      <c r="D57" s="21">
        <f>D28+D42+D50</f>
        <v>35369204.819649994</v>
      </c>
      <c r="E57" s="21">
        <f>E28+E38+E42+E50</f>
        <v>34415281.417670004</v>
      </c>
    </row>
    <row r="58" spans="1:5" x14ac:dyDescent="0.25">
      <c r="A58" s="2" t="s">
        <v>0</v>
      </c>
      <c r="B58" s="7" t="s">
        <v>26</v>
      </c>
      <c r="C58" s="9"/>
      <c r="D58" s="22">
        <v>0</v>
      </c>
      <c r="E58" s="20">
        <v>0</v>
      </c>
    </row>
    <row r="59" spans="1:5" x14ac:dyDescent="0.25">
      <c r="B59" s="10" t="s">
        <v>66</v>
      </c>
      <c r="C59" s="8"/>
      <c r="D59" s="16">
        <v>499195.98720999999</v>
      </c>
      <c r="E59" s="18">
        <v>668038</v>
      </c>
    </row>
    <row r="60" spans="1:5" x14ac:dyDescent="0.25">
      <c r="B60" s="10" t="s">
        <v>27</v>
      </c>
      <c r="C60" s="8"/>
      <c r="D60" s="16">
        <v>21065.783189999998</v>
      </c>
      <c r="E60" s="18">
        <v>24620.927470000002</v>
      </c>
    </row>
    <row r="61" spans="1:5" x14ac:dyDescent="0.25">
      <c r="B61" s="10" t="s">
        <v>28</v>
      </c>
      <c r="C61" s="8"/>
      <c r="D61" s="16">
        <v>-520261.77071000001</v>
      </c>
      <c r="E61" s="18">
        <v>-692658.46477000008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